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AnIng-D" sheetId="5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I30" i="5" l="1"/>
  <c r="L59" i="5"/>
  <c r="F11" i="5"/>
  <c r="J29" i="5"/>
  <c r="J26" i="5"/>
  <c r="J25" i="5"/>
  <c r="J23" i="5"/>
  <c r="J22" i="5"/>
  <c r="J21" i="5"/>
  <c r="J20" i="5"/>
  <c r="J19" i="5"/>
  <c r="G24" i="5"/>
  <c r="F70" i="5"/>
  <c r="F60" i="5"/>
  <c r="F59" i="5"/>
  <c r="F58" i="5"/>
  <c r="F57" i="5"/>
  <c r="F55" i="5"/>
  <c r="F54" i="5"/>
  <c r="F53" i="5"/>
  <c r="F52" i="5"/>
  <c r="F51" i="5"/>
  <c r="F50" i="5"/>
  <c r="F49" i="5"/>
  <c r="F48" i="5"/>
  <c r="F17" i="5"/>
  <c r="F15" i="5"/>
  <c r="F14" i="5"/>
  <c r="F13" i="5"/>
  <c r="F12" i="5"/>
  <c r="F29" i="5"/>
  <c r="F26" i="5"/>
  <c r="F25" i="5"/>
  <c r="F23" i="5"/>
  <c r="F22" i="5"/>
  <c r="F21" i="5"/>
  <c r="F20" i="5"/>
  <c r="F19" i="5"/>
  <c r="E34" i="5"/>
  <c r="E33" i="5"/>
  <c r="E32" i="5"/>
  <c r="E31" i="5"/>
  <c r="E35" i="5"/>
  <c r="E28" i="5"/>
  <c r="E27" i="5"/>
  <c r="E24" i="5"/>
  <c r="E16" i="5"/>
  <c r="F16" i="5"/>
  <c r="J35" i="5"/>
  <c r="J30" i="5" s="1"/>
  <c r="F35" i="5"/>
  <c r="J24" i="5"/>
  <c r="F24" i="5"/>
  <c r="F18" i="5"/>
  <c r="J32" i="5"/>
  <c r="F32" i="5"/>
  <c r="J27" i="5"/>
  <c r="F27" i="5"/>
  <c r="J33" i="5"/>
  <c r="F33" i="5"/>
  <c r="J28" i="5"/>
  <c r="F28" i="5"/>
  <c r="J34" i="5"/>
  <c r="F34" i="5"/>
  <c r="J31" i="5"/>
  <c r="F31" i="5"/>
  <c r="I56" i="5"/>
  <c r="I37" i="5"/>
  <c r="H37" i="5"/>
  <c r="F37" i="5"/>
  <c r="H30" i="5"/>
  <c r="H43" i="5" s="1"/>
  <c r="G30" i="5"/>
  <c r="I61" i="5"/>
  <c r="H61" i="5"/>
  <c r="G61" i="5"/>
  <c r="F61" i="5"/>
  <c r="H56" i="5"/>
  <c r="G56" i="5"/>
  <c r="F56" i="5"/>
  <c r="J76" i="5"/>
  <c r="J75" i="5"/>
  <c r="G76" i="5"/>
  <c r="G77" i="5"/>
  <c r="G69" i="5"/>
  <c r="G41" i="5"/>
  <c r="G40" i="5"/>
  <c r="G38" i="5"/>
  <c r="G37" i="5"/>
  <c r="I77" i="5"/>
  <c r="H77" i="5"/>
  <c r="F77" i="5"/>
  <c r="E77" i="5"/>
  <c r="J70" i="5"/>
  <c r="J69" i="5" s="1"/>
  <c r="I69" i="5"/>
  <c r="H69" i="5"/>
  <c r="F69" i="5"/>
  <c r="E69" i="5"/>
  <c r="J65" i="5"/>
  <c r="J64" i="5"/>
  <c r="J63" i="5"/>
  <c r="J62" i="5"/>
  <c r="J61" i="5"/>
  <c r="J60" i="5"/>
  <c r="J59" i="5"/>
  <c r="J58" i="5"/>
  <c r="J57" i="5"/>
  <c r="J56" i="5" s="1"/>
  <c r="J55" i="5"/>
  <c r="J54" i="5"/>
  <c r="J53" i="5"/>
  <c r="J52" i="5"/>
  <c r="J51" i="5"/>
  <c r="J50" i="5"/>
  <c r="J49" i="5"/>
  <c r="J48" i="5"/>
  <c r="E61" i="5"/>
  <c r="E56" i="5"/>
  <c r="I47" i="5"/>
  <c r="H47" i="5"/>
  <c r="G47" i="5"/>
  <c r="G67" i="5"/>
  <c r="F47" i="5"/>
  <c r="E47" i="5"/>
  <c r="J41" i="5"/>
  <c r="J40" i="5"/>
  <c r="J39" i="5"/>
  <c r="J38" i="5"/>
  <c r="J37" i="5"/>
  <c r="J17" i="5"/>
  <c r="J14" i="5"/>
  <c r="J13" i="5"/>
  <c r="J12" i="5"/>
  <c r="J11" i="5"/>
  <c r="I39" i="5"/>
  <c r="H39" i="5"/>
  <c r="G39" i="5"/>
  <c r="F39" i="5"/>
  <c r="I18" i="5"/>
  <c r="I43" i="5" s="1"/>
  <c r="H18" i="5"/>
  <c r="E37" i="5"/>
  <c r="E39" i="5"/>
  <c r="E30" i="5"/>
  <c r="E18" i="5"/>
  <c r="J77" i="5"/>
  <c r="J15" i="5"/>
  <c r="G18" i="5"/>
  <c r="J16" i="5"/>
  <c r="I67" i="5"/>
  <c r="I72" i="5" s="1"/>
  <c r="J18" i="5"/>
  <c r="F30" i="5"/>
  <c r="G43" i="5"/>
  <c r="G72" i="5"/>
  <c r="F43" i="5"/>
  <c r="F67" i="5"/>
  <c r="E43" i="5"/>
  <c r="E67" i="5"/>
  <c r="F72" i="5"/>
  <c r="E72" i="5"/>
  <c r="J47" i="5" l="1"/>
  <c r="H67" i="5"/>
  <c r="H72" i="5" s="1"/>
  <c r="J67" i="5"/>
  <c r="J43" i="5"/>
  <c r="J44" i="5" s="1"/>
  <c r="J72" i="5"/>
</calcChain>
</file>

<file path=xl/sharedStrings.xml><?xml version="1.0" encoding="utf-8"?>
<sst xmlns="http://schemas.openxmlformats.org/spreadsheetml/2006/main" count="75" uniqueCount="75">
  <si>
    <t>NOMBRE DEL ENTE PÚBLICO (a)</t>
  </si>
  <si>
    <t>(PESOS)</t>
  </si>
  <si>
    <t>Devengado</t>
  </si>
  <si>
    <t>Concepto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</si>
  <si>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</si>
  <si>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</si>
  <si>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</si>
  <si>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</si>
  <si>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</si>
  <si>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</si>
  <si>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</si>
  <si>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</si>
  <si>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</si>
  <si>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</si>
  <si>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</si>
  <si>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</si>
  <si>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</si>
  <si>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</si>
  <si>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</si>
  <si>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</si>
  <si>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</si>
  <si>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</si>
  <si>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</si>
  <si>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</si>
  <si>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</si>
  <si>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</si>
  <si>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</si>
  <si>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</si>
  <si>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</si>
  <si>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</si>
  <si>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</si>
  <si>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</si>
  <si>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</si>
  <si>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</si>
  <si>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</si>
  <si>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</si>
  <si>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</si>
  <si>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</si>
  <si>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</si>
  <si>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</si>
  <si>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</si>
  <si>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</si>
  <si>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</si>
  <si>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</si>
  <si>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</si>
  <si>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</si>
  <si>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</si>
  <si>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</si>
  <si>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</si>
  <si>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</si>
  <si>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</si>
  <si>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</si>
  <si>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</si>
  <si>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</si>
  <si>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</si>
  <si>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</si>
  <si>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</si>
  <si>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</si>
  <si>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</si>
  <si>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</si>
  <si>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</si>
  <si>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</si>
  <si>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</si>
  <si>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</si>
  <si>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</si>
  <si>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</si>
  <si>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</si>
  <si>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</si>
  <si>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</si>
  <si>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</si>
  <si>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</si>
  <si>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</si>
  <si>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</si>
  <si>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</si>
  <si>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Del 1 de enero 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</si>
</sst>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26" xfId="0" applyNumberFormat="1" applyFont="1" applyBorder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2" fillId="0" borderId="27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2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 wrapText="1"/>
    </xf>
    <xf numFmtId="164" fontId="4" fillId="0" borderId="29" xfId="0" applyNumberFormat="1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43" fontId="3" fillId="0" borderId="0" xfId="1" applyFont="1" applyAlignment="1">
      <alignment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164" fontId="2" fillId="0" borderId="27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2" fillId="0" borderId="35" xfId="0" applyNumberFormat="1" applyFont="1" applyBorder="1" applyAlignment="1">
      <alignment horizontal="right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1600200</xdr:colOff>
      <xdr:row>1</xdr:row>
      <xdr:rowOff>44450</xdr:rowOff>
    </xdr:from>
    <xdr:to>
      <xdr:col>3</xdr:col>
      <xdr:colOff>2260600</xdr:colOff>
      <xdr:row>4</xdr:row>
      <xdr:rowOff>152400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41300"/>
          <a:ext cx="6604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158750</xdr:colOff>
      <xdr:row>1</xdr:row>
      <xdr:rowOff>88900</xdr:rowOff>
    </xdr:from>
    <xdr:to>
      <xdr:col>8</xdr:col>
      <xdr:colOff>584200</xdr:colOff>
      <xdr:row>4</xdr:row>
      <xdr:rowOff>0</xdr:rowOff>
    </xdr:to>
    <xdr:pic>
      <xdr:nvPicPr>
        <xdr:cNvPr id="1030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49"/>
        <a:stretch>
          <a:fillRect/>
        </a:stretch>
      </xdr:blipFill>
      <xdr:spPr bwMode="auto">
        <a:xfrm>
          <a:off x="11144250" y="285750"/>
          <a:ext cx="20701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A%20RUBIO/Desktop/MIS%20DOCUMENTOS%202016/PROYECTO%20DE%20LEY%20DE%20INGRESOS%202017/PROYECTO%20LEY%20ING%202017%20ENTREGADO%20AL%20CONGRESO/ANTEPROYECTO%20DE%20LEY%20DE%20INGRESOS%202017%2028-OCT-16%20OK%20ENTREGADO%20AL%20CONGR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DA%20RUBIO/Desktop/MIS%20DOCUMENTOS%202017/BLANCA%202017/CALENDARIO%20%20MODIFICADO%20ESTIMACIONES%20SHCP%20RAMO%2028%20Y%2033%2006012017%20CON%20FASP%20Y%20FAM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. 2016 VS 2017"/>
      <sheetName val="Hoja4"/>
      <sheetName val="Hoja6"/>
      <sheetName val="Hoja2"/>
      <sheetName val="COMPARATIVO"/>
      <sheetName val="Hoja5"/>
      <sheetName val="PROYECTO LEY 2017"/>
      <sheetName val="Hoja10"/>
      <sheetName val="Hoja9"/>
      <sheetName val="Hoja8"/>
      <sheetName val="LEY DE INGRESOS 2016"/>
      <sheetName val="Hoja7"/>
      <sheetName val="Hoja1"/>
      <sheetName val="LEYING2015"/>
      <sheetName val="Hoja3"/>
      <sheetName val="CUADRO CTAS. NUEVAS"/>
    </sheetNames>
    <sheetDataSet>
      <sheetData sheetId="0"/>
      <sheetData sheetId="1"/>
      <sheetData sheetId="2"/>
      <sheetData sheetId="3"/>
      <sheetData sheetId="4"/>
      <sheetData sheetId="5"/>
      <sheetData sheetId="6">
        <row r="66">
          <cell r="F66">
            <v>310164244</v>
          </cell>
        </row>
        <row r="71">
          <cell r="F71">
            <v>1414188</v>
          </cell>
        </row>
        <row r="72">
          <cell r="F72">
            <v>43257549</v>
          </cell>
        </row>
        <row r="81">
          <cell r="F81">
            <v>33917205</v>
          </cell>
        </row>
        <row r="82">
          <cell r="F82">
            <v>514268</v>
          </cell>
        </row>
        <row r="83">
          <cell r="F83">
            <v>147000000</v>
          </cell>
        </row>
        <row r="84">
          <cell r="F84">
            <v>7530521</v>
          </cell>
        </row>
        <row r="93">
          <cell r="F93">
            <v>23420625</v>
          </cell>
        </row>
        <row r="94">
          <cell r="F94">
            <v>55555350</v>
          </cell>
        </row>
        <row r="95">
          <cell r="F95">
            <v>23507045</v>
          </cell>
        </row>
        <row r="97">
          <cell r="F97">
            <v>29709342</v>
          </cell>
        </row>
        <row r="98">
          <cell r="F98">
            <v>10774224</v>
          </cell>
        </row>
        <row r="99">
          <cell r="F99">
            <v>236511472</v>
          </cell>
        </row>
        <row r="100">
          <cell r="F100">
            <v>70719501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 LEY ING. 2015"/>
    </sheetNames>
    <sheetDataSet>
      <sheetData sheetId="0">
        <row r="13">
          <cell r="D13">
            <v>22365075</v>
          </cell>
        </row>
        <row r="14">
          <cell r="D14">
            <v>66351934</v>
          </cell>
        </row>
        <row r="15">
          <cell r="D15">
            <v>22428695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topLeftCell="B55" zoomScale="70" zoomScaleNormal="70" workbookViewId="0">
      <selection activeCell="H57" sqref="H57"/>
    </sheetView>
  </sheetViews>
  <sheetFormatPr baseColWidth="10" defaultColWidth="11.453125" defaultRowHeight="14" x14ac:dyDescent="0.35"/>
  <cols>
    <col min="1" max="3" width="11.453125" style="8"/>
    <col min="4" max="4" width="52.26953125" style="8" customWidth="1"/>
    <col min="5" max="9" width="23.54296875" style="8" customWidth="1"/>
    <col min="10" max="10" width="24.26953125" style="8" bestFit="1" customWidth="1"/>
    <col min="11" max="11" width="11.453125" style="8"/>
    <col min="12" max="12" width="19.453125" style="8" bestFit="1" customWidth="1"/>
    <col min="13" max="16384" width="11.453125" style="8"/>
  </cols>
  <sheetData>
    <row r="1" spans="1:12" ht="15.5" thickBot="1" x14ac:dyDescent="0.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" x14ac:dyDescent="0.35">
      <c r="B2" s="37" t="s">
        <v>0</v>
      </c>
      <c r="C2" s="38"/>
      <c r="D2" s="38"/>
      <c r="E2" s="38"/>
      <c r="F2" s="38"/>
      <c r="G2" s="38"/>
      <c r="H2" s="38"/>
      <c r="I2" s="38"/>
      <c r="J2" s="39"/>
    </row>
    <row r="3" spans="1:12" ht="15" x14ac:dyDescent="0.35">
      <c r="B3" s="40" t="s">
        <v>4</v>
      </c>
      <c r="C3" s="41"/>
      <c r="D3" s="41"/>
      <c r="E3" s="41"/>
      <c r="F3" s="41"/>
      <c r="G3" s="41"/>
      <c r="H3" s="41"/>
      <c r="I3" s="41"/>
      <c r="J3" s="42"/>
    </row>
    <row r="4" spans="1:12" ht="15" x14ac:dyDescent="0.35">
      <c r="B4" s="40" t="s">
        <v>74</v>
      </c>
      <c r="C4" s="41"/>
      <c r="D4" s="41"/>
      <c r="E4" s="41"/>
      <c r="F4" s="41"/>
      <c r="G4" s="41"/>
      <c r="H4" s="41"/>
      <c r="I4" s="41"/>
      <c r="J4" s="42"/>
    </row>
    <row r="5" spans="1:12" ht="15.5" thickBot="1" x14ac:dyDescent="0.4">
      <c r="B5" s="43" t="s">
        <v>1</v>
      </c>
      <c r="C5" s="44"/>
      <c r="D5" s="44"/>
      <c r="E5" s="44"/>
      <c r="F5" s="44"/>
      <c r="G5" s="44"/>
      <c r="H5" s="44"/>
      <c r="I5" s="44"/>
      <c r="J5" s="45"/>
    </row>
    <row r="6" spans="1:12" ht="15.5" thickBot="1" x14ac:dyDescent="0.4">
      <c r="B6" s="46"/>
      <c r="C6" s="47"/>
      <c r="D6" s="48"/>
      <c r="E6" s="49" t="s">
        <v>5</v>
      </c>
      <c r="F6" s="50"/>
      <c r="G6" s="50"/>
      <c r="H6" s="50"/>
      <c r="I6" s="51"/>
      <c r="J6" s="52" t="s">
        <v>6</v>
      </c>
    </row>
    <row r="7" spans="1:12" ht="15" x14ac:dyDescent="0.35">
      <c r="B7" s="55" t="s">
        <v>3</v>
      </c>
      <c r="C7" s="56"/>
      <c r="D7" s="57"/>
      <c r="E7" s="52" t="s">
        <v>8</v>
      </c>
      <c r="F7" s="52" t="s">
        <v>9</v>
      </c>
      <c r="G7" s="52" t="s">
        <v>10</v>
      </c>
      <c r="H7" s="52" t="s">
        <v>2</v>
      </c>
      <c r="I7" s="52" t="s">
        <v>11</v>
      </c>
      <c r="J7" s="53"/>
    </row>
    <row r="8" spans="1:12" ht="15.5" thickBot="1" x14ac:dyDescent="0.4">
      <c r="B8" s="58" t="s">
        <v>7</v>
      </c>
      <c r="C8" s="59"/>
      <c r="D8" s="60"/>
      <c r="E8" s="54"/>
      <c r="F8" s="54"/>
      <c r="G8" s="54"/>
      <c r="H8" s="54"/>
      <c r="I8" s="54"/>
      <c r="J8" s="54"/>
    </row>
    <row r="9" spans="1:12" ht="15" x14ac:dyDescent="0.35">
      <c r="B9" s="61"/>
      <c r="C9" s="62"/>
      <c r="D9" s="63"/>
      <c r="E9" s="12"/>
      <c r="F9" s="12"/>
      <c r="G9" s="12"/>
      <c r="H9" s="12"/>
      <c r="I9" s="12"/>
      <c r="J9" s="12"/>
    </row>
    <row r="10" spans="1:12" ht="15" x14ac:dyDescent="0.35">
      <c r="B10" s="64" t="s">
        <v>12</v>
      </c>
      <c r="C10" s="65"/>
      <c r="D10" s="66"/>
      <c r="E10" s="12"/>
      <c r="F10" s="12"/>
      <c r="G10" s="12"/>
      <c r="H10" s="12"/>
      <c r="I10" s="12"/>
      <c r="J10" s="12"/>
    </row>
    <row r="11" spans="1:12" ht="15" x14ac:dyDescent="0.35">
      <c r="B11" s="24"/>
      <c r="C11" s="69" t="s">
        <v>13</v>
      </c>
      <c r="D11" s="70"/>
      <c r="E11" s="17">
        <v>635856038</v>
      </c>
      <c r="F11" s="19">
        <f t="shared" ref="F11:F17" si="0">G11-E11</f>
        <v>0</v>
      </c>
      <c r="G11" s="17">
        <v>635856038</v>
      </c>
      <c r="H11" s="17">
        <v>509691270.06999999</v>
      </c>
      <c r="I11" s="17">
        <v>509691270.06999999</v>
      </c>
      <c r="J11" s="18">
        <f t="shared" ref="J11:J35" si="1">+I11-E11</f>
        <v>-126164767.93000001</v>
      </c>
      <c r="L11" s="21"/>
    </row>
    <row r="12" spans="1:12" ht="15" x14ac:dyDescent="0.35">
      <c r="B12" s="28"/>
      <c r="C12" s="71" t="s">
        <v>14</v>
      </c>
      <c r="D12" s="72"/>
      <c r="E12" s="19">
        <v>0</v>
      </c>
      <c r="F12" s="19">
        <f t="shared" si="0"/>
        <v>0</v>
      </c>
      <c r="G12" s="19">
        <v>0</v>
      </c>
      <c r="H12" s="19">
        <v>0</v>
      </c>
      <c r="I12" s="19">
        <v>0</v>
      </c>
      <c r="J12" s="20">
        <f t="shared" si="1"/>
        <v>0</v>
      </c>
    </row>
    <row r="13" spans="1:12" ht="15" x14ac:dyDescent="0.35">
      <c r="B13" s="28"/>
      <c r="C13" s="71" t="s">
        <v>15</v>
      </c>
      <c r="D13" s="72"/>
      <c r="E13" s="19">
        <v>0</v>
      </c>
      <c r="F13" s="19">
        <f t="shared" si="0"/>
        <v>0</v>
      </c>
      <c r="G13" s="19">
        <v>0</v>
      </c>
      <c r="H13" s="19">
        <v>0</v>
      </c>
      <c r="I13" s="19">
        <v>0</v>
      </c>
      <c r="J13" s="20">
        <f t="shared" si="1"/>
        <v>0</v>
      </c>
    </row>
    <row r="14" spans="1:12" ht="15" x14ac:dyDescent="0.35">
      <c r="B14" s="28"/>
      <c r="C14" s="71" t="s">
        <v>16</v>
      </c>
      <c r="D14" s="72"/>
      <c r="E14" s="19">
        <v>345374343.80699998</v>
      </c>
      <c r="F14" s="19">
        <f t="shared" si="0"/>
        <v>0</v>
      </c>
      <c r="G14" s="19">
        <v>345374343.80699998</v>
      </c>
      <c r="H14" s="19">
        <v>253200408.78</v>
      </c>
      <c r="I14" s="19">
        <v>253200408.78</v>
      </c>
      <c r="J14" s="20">
        <f t="shared" si="1"/>
        <v>-92173935.02699998</v>
      </c>
      <c r="L14" s="30"/>
    </row>
    <row r="15" spans="1:12" ht="15" x14ac:dyDescent="0.35">
      <c r="B15" s="28"/>
      <c r="C15" s="71" t="s">
        <v>17</v>
      </c>
      <c r="D15" s="72"/>
      <c r="E15" s="19">
        <v>2174366</v>
      </c>
      <c r="F15" s="19">
        <f t="shared" si="0"/>
        <v>0</v>
      </c>
      <c r="G15" s="19">
        <v>2174366</v>
      </c>
      <c r="H15" s="19">
        <v>2207823.08</v>
      </c>
      <c r="I15" s="19">
        <v>2207823.08</v>
      </c>
      <c r="J15" s="20">
        <f t="shared" si="1"/>
        <v>33457.080000000075</v>
      </c>
    </row>
    <row r="16" spans="1:12" ht="15" x14ac:dyDescent="0.35">
      <c r="B16" s="24"/>
      <c r="C16" s="69" t="s">
        <v>18</v>
      </c>
      <c r="D16" s="70"/>
      <c r="E16" s="19">
        <f>'[1]PROYECTO LEY 2017'!$F$81+'[1]PROYECTO LEY 2017'!$F$82+'[1]PROYECTO LEY 2017'!$F$83+'[1]PROYECTO LEY 2017'!$F$84</f>
        <v>188961994</v>
      </c>
      <c r="F16" s="19">
        <f t="shared" si="0"/>
        <v>0</v>
      </c>
      <c r="G16" s="19">
        <v>188961994</v>
      </c>
      <c r="H16" s="19">
        <v>49590086.729999997</v>
      </c>
      <c r="I16" s="19">
        <v>49590086.729999997</v>
      </c>
      <c r="J16" s="20">
        <f t="shared" si="1"/>
        <v>-139371907.27000001</v>
      </c>
    </row>
    <row r="17" spans="2:10" ht="15" x14ac:dyDescent="0.35">
      <c r="B17" s="24"/>
      <c r="C17" s="69" t="s">
        <v>19</v>
      </c>
      <c r="D17" s="70"/>
      <c r="E17" s="19">
        <v>0</v>
      </c>
      <c r="F17" s="19">
        <f t="shared" si="0"/>
        <v>0</v>
      </c>
      <c r="G17" s="19">
        <v>0</v>
      </c>
      <c r="H17" s="19">
        <v>0</v>
      </c>
      <c r="I17" s="19">
        <v>0</v>
      </c>
      <c r="J17" s="20">
        <f t="shared" si="1"/>
        <v>0</v>
      </c>
    </row>
    <row r="18" spans="2:10" ht="31.5" customHeight="1" x14ac:dyDescent="0.35">
      <c r="B18" s="2"/>
      <c r="C18" s="67" t="s">
        <v>72</v>
      </c>
      <c r="D18" s="68"/>
      <c r="E18" s="13">
        <f t="shared" ref="E18:J18" si="2">SUM(E19:E29)</f>
        <v>4193352887</v>
      </c>
      <c r="F18" s="14">
        <f t="shared" si="2"/>
        <v>44600683</v>
      </c>
      <c r="G18" s="14">
        <f t="shared" si="2"/>
        <v>4237953570</v>
      </c>
      <c r="H18" s="14">
        <f t="shared" si="2"/>
        <v>2563965764.7799997</v>
      </c>
      <c r="I18" s="14">
        <f t="shared" si="2"/>
        <v>2563965764.7799997</v>
      </c>
      <c r="J18" s="14">
        <f t="shared" si="2"/>
        <v>-1629387122.22</v>
      </c>
    </row>
    <row r="19" spans="2:10" ht="15" x14ac:dyDescent="0.35">
      <c r="B19" s="2"/>
      <c r="C19" s="9"/>
      <c r="D19" s="10" t="s">
        <v>20</v>
      </c>
      <c r="E19" s="12">
        <v>3449779359</v>
      </c>
      <c r="F19" s="12">
        <f>G19-E19</f>
        <v>70962739</v>
      </c>
      <c r="G19" s="12">
        <v>3520742098</v>
      </c>
      <c r="H19" s="32">
        <v>2115468082.78</v>
      </c>
      <c r="I19" s="32">
        <v>2115468082.78</v>
      </c>
      <c r="J19" s="12">
        <f t="shared" si="1"/>
        <v>-1334311276.22</v>
      </c>
    </row>
    <row r="20" spans="2:10" ht="15" x14ac:dyDescent="0.35">
      <c r="B20" s="2"/>
      <c r="C20" s="9"/>
      <c r="D20" s="10" t="s">
        <v>21</v>
      </c>
      <c r="E20" s="12">
        <v>182330234</v>
      </c>
      <c r="F20" s="12">
        <f t="shared" ref="F20:F29" si="3">G20-E20</f>
        <v>1015521</v>
      </c>
      <c r="G20" s="12">
        <v>183345755</v>
      </c>
      <c r="H20" s="12">
        <v>101430793</v>
      </c>
      <c r="I20" s="12">
        <v>101430793</v>
      </c>
      <c r="J20" s="12">
        <f t="shared" si="1"/>
        <v>-80899441</v>
      </c>
    </row>
    <row r="21" spans="2:10" ht="15" x14ac:dyDescent="0.35">
      <c r="B21" s="2"/>
      <c r="C21" s="9"/>
      <c r="D21" s="10" t="s">
        <v>22</v>
      </c>
      <c r="E21" s="12">
        <v>151529301</v>
      </c>
      <c r="F21" s="12">
        <f t="shared" si="3"/>
        <v>13492375</v>
      </c>
      <c r="G21" s="12">
        <v>165021676</v>
      </c>
      <c r="H21" s="12">
        <v>82945970</v>
      </c>
      <c r="I21" s="12">
        <v>82945970</v>
      </c>
      <c r="J21" s="12">
        <f t="shared" si="1"/>
        <v>-68583331</v>
      </c>
    </row>
    <row r="22" spans="2:10" ht="15" x14ac:dyDescent="0.35">
      <c r="B22" s="2"/>
      <c r="C22" s="9"/>
      <c r="D22" s="10" t="s">
        <v>23</v>
      </c>
      <c r="E22" s="12">
        <v>0</v>
      </c>
      <c r="F22" s="12">
        <f t="shared" si="3"/>
        <v>0</v>
      </c>
      <c r="G22" s="12">
        <v>0</v>
      </c>
      <c r="H22" s="12">
        <v>0</v>
      </c>
      <c r="I22" s="12">
        <v>0</v>
      </c>
      <c r="J22" s="12">
        <f t="shared" si="1"/>
        <v>0</v>
      </c>
    </row>
    <row r="23" spans="2:10" ht="15" x14ac:dyDescent="0.35">
      <c r="B23" s="2"/>
      <c r="C23" s="9"/>
      <c r="D23" s="10" t="s">
        <v>24</v>
      </c>
      <c r="E23" s="12">
        <v>0</v>
      </c>
      <c r="F23" s="12">
        <f t="shared" si="3"/>
        <v>0</v>
      </c>
      <c r="G23" s="12">
        <v>0</v>
      </c>
      <c r="H23" s="12">
        <v>0</v>
      </c>
      <c r="I23" s="12">
        <v>0</v>
      </c>
      <c r="J23" s="12">
        <f t="shared" si="1"/>
        <v>0</v>
      </c>
    </row>
    <row r="24" spans="2:10" ht="15" customHeight="1" x14ac:dyDescent="0.35">
      <c r="B24" s="2"/>
      <c r="C24" s="9"/>
      <c r="D24" s="10" t="s">
        <v>25</v>
      </c>
      <c r="E24" s="12">
        <f>'[1]PROYECTO LEY 2017'!$F$93+'[1]PROYECTO LEY 2017'!$F$94+'[1]PROYECTO LEY 2017'!$F$95</f>
        <v>102483020</v>
      </c>
      <c r="F24" s="12">
        <f t="shared" si="3"/>
        <v>8662684</v>
      </c>
      <c r="G24" s="12">
        <f>'[2]CAL LEY ING. 2015'!$D$13+'[2]CAL LEY ING. 2015'!$D$14+'[2]CAL LEY ING. 2015'!$D$15</f>
        <v>111145704</v>
      </c>
      <c r="H24" s="12">
        <v>55009975</v>
      </c>
      <c r="I24" s="12">
        <v>55009975</v>
      </c>
      <c r="J24" s="12">
        <f t="shared" si="1"/>
        <v>-47473045</v>
      </c>
    </row>
    <row r="25" spans="2:10" ht="14.25" customHeight="1" x14ac:dyDescent="0.35">
      <c r="B25" s="2"/>
      <c r="C25" s="9"/>
      <c r="D25" s="10" t="s">
        <v>26</v>
      </c>
      <c r="E25" s="12">
        <v>0</v>
      </c>
      <c r="F25" s="12">
        <f t="shared" si="3"/>
        <v>0</v>
      </c>
      <c r="G25" s="12">
        <v>0</v>
      </c>
      <c r="H25" s="12">
        <v>0</v>
      </c>
      <c r="I25" s="12">
        <v>0</v>
      </c>
      <c r="J25" s="12">
        <f t="shared" si="1"/>
        <v>0</v>
      </c>
    </row>
    <row r="26" spans="2:10" ht="15" x14ac:dyDescent="0.35">
      <c r="B26" s="2"/>
      <c r="C26" s="9"/>
      <c r="D26" s="10" t="s">
        <v>27</v>
      </c>
      <c r="E26" s="12">
        <v>0</v>
      </c>
      <c r="F26" s="12">
        <f t="shared" si="3"/>
        <v>0</v>
      </c>
      <c r="G26" s="12">
        <v>0</v>
      </c>
      <c r="H26" s="12">
        <v>0</v>
      </c>
      <c r="I26" s="12">
        <v>0</v>
      </c>
      <c r="J26" s="12">
        <f t="shared" si="1"/>
        <v>0</v>
      </c>
    </row>
    <row r="27" spans="2:10" ht="15" x14ac:dyDescent="0.35">
      <c r="B27" s="2"/>
      <c r="C27" s="9"/>
      <c r="D27" s="10" t="s">
        <v>28</v>
      </c>
      <c r="E27" s="12">
        <f>'[1]PROYECTO LEY 2017'!$F$99</f>
        <v>236511472</v>
      </c>
      <c r="F27" s="12">
        <f t="shared" si="3"/>
        <v>-1344743</v>
      </c>
      <c r="G27" s="12">
        <v>235166729</v>
      </c>
      <c r="H27" s="12">
        <v>126687866</v>
      </c>
      <c r="I27" s="12">
        <v>126687866</v>
      </c>
      <c r="J27" s="12">
        <f t="shared" si="1"/>
        <v>-109823606</v>
      </c>
    </row>
    <row r="28" spans="2:10" ht="15" x14ac:dyDescent="0.35">
      <c r="B28" s="2"/>
      <c r="C28" s="9"/>
      <c r="D28" s="10" t="s">
        <v>29</v>
      </c>
      <c r="E28" s="12">
        <f>'[1]PROYECTO LEY 2017'!$F$100</f>
        <v>70719501</v>
      </c>
      <c r="F28" s="12">
        <f t="shared" si="3"/>
        <v>-48187893</v>
      </c>
      <c r="G28" s="12">
        <v>22531608</v>
      </c>
      <c r="H28" s="12">
        <v>82423078</v>
      </c>
      <c r="I28" s="31">
        <v>82423078</v>
      </c>
      <c r="J28" s="12">
        <f t="shared" si="1"/>
        <v>11703577</v>
      </c>
    </row>
    <row r="29" spans="2:10" ht="30" x14ac:dyDescent="0.35">
      <c r="B29" s="24"/>
      <c r="C29" s="5"/>
      <c r="D29" s="27" t="s">
        <v>30</v>
      </c>
      <c r="E29" s="17">
        <v>0</v>
      </c>
      <c r="F29" s="17">
        <f t="shared" si="3"/>
        <v>0</v>
      </c>
      <c r="G29" s="17">
        <v>0</v>
      </c>
      <c r="H29" s="17">
        <v>0</v>
      </c>
      <c r="I29" s="17">
        <v>0</v>
      </c>
      <c r="J29" s="17">
        <f t="shared" si="1"/>
        <v>0</v>
      </c>
    </row>
    <row r="30" spans="2:10" ht="15" x14ac:dyDescent="0.35">
      <c r="B30" s="2"/>
      <c r="C30" s="67" t="s">
        <v>31</v>
      </c>
      <c r="D30" s="68"/>
      <c r="E30" s="12">
        <f t="shared" ref="E30:J30" si="4">SUM(E31:E35)</f>
        <v>350647810</v>
      </c>
      <c r="F30" s="12">
        <f t="shared" si="4"/>
        <v>-2299818</v>
      </c>
      <c r="G30" s="12">
        <f t="shared" si="4"/>
        <v>348347992</v>
      </c>
      <c r="H30" s="12">
        <f t="shared" si="4"/>
        <v>221412778</v>
      </c>
      <c r="I30" s="12">
        <f t="shared" si="4"/>
        <v>221412778</v>
      </c>
      <c r="J30" s="12">
        <f t="shared" si="4"/>
        <v>-129235032</v>
      </c>
    </row>
    <row r="31" spans="2:10" ht="15" x14ac:dyDescent="0.35">
      <c r="B31" s="2"/>
      <c r="C31" s="9"/>
      <c r="D31" s="10" t="s">
        <v>32</v>
      </c>
      <c r="E31" s="12">
        <f>'[1]PROYECTO LEY 2017'!$F$71</f>
        <v>1414188</v>
      </c>
      <c r="F31" s="12">
        <f>G31-E31</f>
        <v>0</v>
      </c>
      <c r="G31" s="12">
        <v>1414188</v>
      </c>
      <c r="H31" s="33">
        <v>2825978</v>
      </c>
      <c r="I31" s="32">
        <v>2825978</v>
      </c>
      <c r="J31" s="12">
        <f t="shared" si="1"/>
        <v>1411790</v>
      </c>
    </row>
    <row r="32" spans="2:10" ht="15" x14ac:dyDescent="0.35">
      <c r="B32" s="2"/>
      <c r="C32" s="9"/>
      <c r="D32" s="10" t="s">
        <v>33</v>
      </c>
      <c r="E32" s="12">
        <f>'[1]PROYECTO LEY 2017'!$F$98</f>
        <v>10774224</v>
      </c>
      <c r="F32" s="12">
        <f>G32-E32</f>
        <v>57036</v>
      </c>
      <c r="G32" s="12">
        <v>10831260</v>
      </c>
      <c r="H32" s="32">
        <v>5415630</v>
      </c>
      <c r="I32" s="32">
        <v>5415630</v>
      </c>
      <c r="J32" s="12">
        <f t="shared" si="1"/>
        <v>-5358594</v>
      </c>
    </row>
    <row r="33" spans="2:10" ht="15" x14ac:dyDescent="0.35">
      <c r="B33" s="2"/>
      <c r="C33" s="9"/>
      <c r="D33" s="10" t="s">
        <v>34</v>
      </c>
      <c r="E33" s="12">
        <f>'[1]PROYECTO LEY 2017'!$F$72</f>
        <v>43257549</v>
      </c>
      <c r="F33" s="12">
        <f>G33-E33</f>
        <v>0</v>
      </c>
      <c r="G33" s="12">
        <v>43257549</v>
      </c>
      <c r="H33" s="33">
        <v>43048886</v>
      </c>
      <c r="I33" s="32">
        <v>43048886</v>
      </c>
      <c r="J33" s="12">
        <f t="shared" si="1"/>
        <v>-208663</v>
      </c>
    </row>
    <row r="34" spans="2:10" ht="30" x14ac:dyDescent="0.35">
      <c r="B34" s="2"/>
      <c r="C34" s="9"/>
      <c r="D34" s="10" t="s">
        <v>35</v>
      </c>
      <c r="E34" s="12">
        <f>'[1]PROYECTO LEY 2017'!$F$97</f>
        <v>29709342</v>
      </c>
      <c r="F34" s="12">
        <f>G34-E34</f>
        <v>-2356854</v>
      </c>
      <c r="G34" s="12">
        <v>27352488</v>
      </c>
      <c r="H34" s="32">
        <v>12613769</v>
      </c>
      <c r="I34" s="32">
        <v>12613769</v>
      </c>
      <c r="J34" s="12">
        <f t="shared" si="1"/>
        <v>-17095573</v>
      </c>
    </row>
    <row r="35" spans="2:10" ht="15" x14ac:dyDescent="0.35">
      <c r="B35" s="24"/>
      <c r="C35" s="5"/>
      <c r="D35" s="27" t="s">
        <v>36</v>
      </c>
      <c r="E35" s="17">
        <f>'[1]PROYECTO LEY 2017'!$F$66-E31-E33</f>
        <v>265492507</v>
      </c>
      <c r="F35" s="17">
        <f>G35-E35</f>
        <v>0</v>
      </c>
      <c r="G35" s="17">
        <v>265492507</v>
      </c>
      <c r="H35" s="34">
        <v>157508515</v>
      </c>
      <c r="I35" s="35">
        <v>157508515</v>
      </c>
      <c r="J35" s="17">
        <f t="shared" si="1"/>
        <v>-107983992</v>
      </c>
    </row>
    <row r="36" spans="2:10" ht="15" x14ac:dyDescent="0.35">
      <c r="B36" s="28"/>
      <c r="C36" s="71" t="s">
        <v>37</v>
      </c>
      <c r="D36" s="72"/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2:10" ht="15" x14ac:dyDescent="0.35">
      <c r="B37" s="2"/>
      <c r="C37" s="67" t="s">
        <v>38</v>
      </c>
      <c r="D37" s="68"/>
      <c r="E37" s="12">
        <f t="shared" ref="E37:J37" si="5">+E38</f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</row>
    <row r="38" spans="2:10" ht="15" x14ac:dyDescent="0.35">
      <c r="B38" s="24"/>
      <c r="C38" s="5"/>
      <c r="D38" s="27" t="s">
        <v>39</v>
      </c>
      <c r="E38" s="17">
        <v>0</v>
      </c>
      <c r="F38" s="18">
        <v>0</v>
      </c>
      <c r="G38" s="18">
        <f>+E38+F38</f>
        <v>0</v>
      </c>
      <c r="H38" s="18">
        <v>0</v>
      </c>
      <c r="I38" s="18">
        <v>0</v>
      </c>
      <c r="J38" s="18">
        <f>+I38-E38</f>
        <v>0</v>
      </c>
    </row>
    <row r="39" spans="2:10" ht="15" x14ac:dyDescent="0.35">
      <c r="B39" s="2"/>
      <c r="C39" s="67" t="s">
        <v>40</v>
      </c>
      <c r="D39" s="68"/>
      <c r="E39" s="12">
        <f t="shared" ref="E39:J39" si="6">SUM(E40:E41)</f>
        <v>0</v>
      </c>
      <c r="F39" s="12">
        <f t="shared" si="6"/>
        <v>0</v>
      </c>
      <c r="G39" s="12">
        <f t="shared" si="6"/>
        <v>0</v>
      </c>
      <c r="H39" s="12">
        <f t="shared" si="6"/>
        <v>0</v>
      </c>
      <c r="I39" s="12">
        <f t="shared" si="6"/>
        <v>0</v>
      </c>
      <c r="J39" s="12">
        <f t="shared" si="6"/>
        <v>0</v>
      </c>
    </row>
    <row r="40" spans="2:10" ht="15" x14ac:dyDescent="0.35">
      <c r="B40" s="2"/>
      <c r="C40" s="9"/>
      <c r="D40" s="10" t="s">
        <v>41</v>
      </c>
      <c r="E40" s="12">
        <v>0</v>
      </c>
      <c r="F40" s="12">
        <v>0</v>
      </c>
      <c r="G40" s="12">
        <f>+E40+F40</f>
        <v>0</v>
      </c>
      <c r="H40" s="12">
        <v>0</v>
      </c>
      <c r="I40" s="12">
        <v>0</v>
      </c>
      <c r="J40" s="12">
        <f>+I40-E40</f>
        <v>0</v>
      </c>
    </row>
    <row r="41" spans="2:10" ht="15" x14ac:dyDescent="0.35">
      <c r="B41" s="24"/>
      <c r="C41" s="5"/>
      <c r="D41" s="27" t="s">
        <v>42</v>
      </c>
      <c r="E41" s="17">
        <v>0</v>
      </c>
      <c r="F41" s="18">
        <v>0</v>
      </c>
      <c r="G41" s="18">
        <f>+E41+F41</f>
        <v>0</v>
      </c>
      <c r="H41" s="18">
        <v>0</v>
      </c>
      <c r="I41" s="18">
        <v>0</v>
      </c>
      <c r="J41" s="18">
        <f>+I41-E41</f>
        <v>0</v>
      </c>
    </row>
    <row r="42" spans="2:10" ht="15.5" thickBot="1" x14ac:dyDescent="0.4">
      <c r="B42" s="3"/>
      <c r="C42" s="1"/>
      <c r="D42" s="11"/>
      <c r="E42" s="12"/>
      <c r="F42" s="12"/>
      <c r="G42" s="12"/>
      <c r="H42" s="12"/>
      <c r="I42" s="12"/>
      <c r="J42" s="12"/>
    </row>
    <row r="43" spans="2:10" ht="31.5" customHeight="1" thickBot="1" x14ac:dyDescent="0.4">
      <c r="B43" s="73" t="s">
        <v>73</v>
      </c>
      <c r="C43" s="74"/>
      <c r="D43" s="75"/>
      <c r="E43" s="26">
        <f t="shared" ref="E43:J43" si="7">+E11+E12+E13+E14+E15+E16+E17+E18+E30+E36+E37+E39</f>
        <v>5716367438.8070002</v>
      </c>
      <c r="F43" s="25">
        <f t="shared" si="7"/>
        <v>42300865</v>
      </c>
      <c r="G43" s="25">
        <f t="shared" si="7"/>
        <v>5758668303.8070002</v>
      </c>
      <c r="H43" s="25">
        <f t="shared" si="7"/>
        <v>3600068131.4399996</v>
      </c>
      <c r="I43" s="25">
        <f t="shared" si="7"/>
        <v>3600068131.4399996</v>
      </c>
      <c r="J43" s="25">
        <f t="shared" si="7"/>
        <v>-2116299307.3670001</v>
      </c>
    </row>
    <row r="44" spans="2:10" ht="15" x14ac:dyDescent="0.35">
      <c r="B44" s="64" t="s">
        <v>43</v>
      </c>
      <c r="C44" s="65"/>
      <c r="D44" s="76"/>
      <c r="E44" s="29"/>
      <c r="F44" s="29"/>
      <c r="G44" s="29"/>
      <c r="H44" s="29"/>
      <c r="I44" s="29"/>
      <c r="J44" s="16">
        <f>IF(J43&gt;0,+J43,0)</f>
        <v>0</v>
      </c>
    </row>
    <row r="45" spans="2:10" ht="15" x14ac:dyDescent="0.35">
      <c r="B45" s="3"/>
      <c r="C45" s="1"/>
      <c r="D45" s="11"/>
      <c r="E45" s="12"/>
      <c r="F45" s="12"/>
      <c r="G45" s="12"/>
      <c r="H45" s="12"/>
      <c r="I45" s="12"/>
      <c r="J45" s="12"/>
    </row>
    <row r="46" spans="2:10" ht="15" x14ac:dyDescent="0.35">
      <c r="B46" s="64" t="s">
        <v>44</v>
      </c>
      <c r="C46" s="65"/>
      <c r="D46" s="76"/>
      <c r="E46" s="12"/>
      <c r="F46" s="12"/>
      <c r="G46" s="12"/>
      <c r="H46" s="12"/>
      <c r="I46" s="12"/>
      <c r="J46" s="12"/>
    </row>
    <row r="47" spans="2:10" ht="15" x14ac:dyDescent="0.35">
      <c r="B47" s="2"/>
      <c r="C47" s="67" t="s">
        <v>45</v>
      </c>
      <c r="D47" s="68"/>
      <c r="E47" s="12">
        <f t="shared" ref="E47:J47" si="8">SUM(E48:E55)</f>
        <v>6560566314</v>
      </c>
      <c r="F47" s="12">
        <f t="shared" si="8"/>
        <v>30977364</v>
      </c>
      <c r="G47" s="12">
        <f t="shared" si="8"/>
        <v>6591543678</v>
      </c>
      <c r="H47" s="12">
        <f t="shared" si="8"/>
        <v>3116980495.7199993</v>
      </c>
      <c r="I47" s="12">
        <f t="shared" si="8"/>
        <v>3116980495.7199993</v>
      </c>
      <c r="J47" s="12">
        <f t="shared" si="8"/>
        <v>-3443585818.2800007</v>
      </c>
    </row>
    <row r="48" spans="2:10" ht="30" x14ac:dyDescent="0.35">
      <c r="B48" s="2"/>
      <c r="C48" s="9"/>
      <c r="D48" s="10" t="s">
        <v>46</v>
      </c>
      <c r="E48" s="12">
        <v>4351182373</v>
      </c>
      <c r="F48" s="12">
        <f t="shared" ref="F48:F55" si="9">G48-E48</f>
        <v>-308861</v>
      </c>
      <c r="G48" s="12">
        <v>4350873512</v>
      </c>
      <c r="H48" s="31">
        <v>1991353799.4400001</v>
      </c>
      <c r="I48" s="31">
        <v>1991353799.4400001</v>
      </c>
      <c r="J48" s="12">
        <f t="shared" ref="J48:J55" si="10">+I48-E48</f>
        <v>-2359828573.5599999</v>
      </c>
    </row>
    <row r="49" spans="2:12" ht="30" x14ac:dyDescent="0.35">
      <c r="B49" s="2"/>
      <c r="C49" s="9"/>
      <c r="D49" s="10" t="s">
        <v>47</v>
      </c>
      <c r="E49" s="12">
        <v>969739247</v>
      </c>
      <c r="F49" s="12">
        <f t="shared" si="9"/>
        <v>-1454608</v>
      </c>
      <c r="G49" s="12">
        <v>968284639</v>
      </c>
      <c r="H49" s="31">
        <v>460136521.44999999</v>
      </c>
      <c r="I49" s="31">
        <v>460136521.44999999</v>
      </c>
      <c r="J49" s="12">
        <f t="shared" si="10"/>
        <v>-509602725.55000001</v>
      </c>
    </row>
    <row r="50" spans="2:12" ht="30" x14ac:dyDescent="0.35">
      <c r="B50" s="2"/>
      <c r="C50" s="9"/>
      <c r="D50" s="10" t="s">
        <v>48</v>
      </c>
      <c r="E50" s="12">
        <v>164295958</v>
      </c>
      <c r="F50" s="12">
        <f t="shared" si="9"/>
        <v>2826072</v>
      </c>
      <c r="G50" s="12">
        <v>167122030</v>
      </c>
      <c r="H50" s="31">
        <v>100273253.25999999</v>
      </c>
      <c r="I50" s="31">
        <v>100273253.25999999</v>
      </c>
      <c r="J50" s="12">
        <f t="shared" si="10"/>
        <v>-64022704.74000001</v>
      </c>
    </row>
    <row r="51" spans="2:12" ht="45" x14ac:dyDescent="0.35">
      <c r="B51" s="2"/>
      <c r="C51" s="9"/>
      <c r="D51" s="10" t="s">
        <v>49</v>
      </c>
      <c r="E51" s="12">
        <v>430631305</v>
      </c>
      <c r="F51" s="12">
        <f t="shared" si="9"/>
        <v>4192033</v>
      </c>
      <c r="G51" s="12">
        <v>434823338</v>
      </c>
      <c r="H51" s="31">
        <v>217411740.47</v>
      </c>
      <c r="I51" s="31">
        <v>217411740.47</v>
      </c>
      <c r="J51" s="12">
        <f t="shared" si="10"/>
        <v>-213219564.53</v>
      </c>
    </row>
    <row r="52" spans="2:12" ht="15" x14ac:dyDescent="0.35">
      <c r="B52" s="2"/>
      <c r="C52" s="9"/>
      <c r="D52" s="10" t="s">
        <v>50</v>
      </c>
      <c r="E52" s="12">
        <v>219330450</v>
      </c>
      <c r="F52" s="12">
        <f t="shared" si="9"/>
        <v>26326847</v>
      </c>
      <c r="G52" s="12">
        <v>245657297</v>
      </c>
      <c r="H52" s="31">
        <v>117435873.09999999</v>
      </c>
      <c r="I52" s="31">
        <v>117435873.09999999</v>
      </c>
      <c r="J52" s="12">
        <f t="shared" si="10"/>
        <v>-101894576.90000001</v>
      </c>
    </row>
    <row r="53" spans="2:12" ht="30" x14ac:dyDescent="0.35">
      <c r="B53" s="2"/>
      <c r="C53" s="9"/>
      <c r="D53" s="10" t="s">
        <v>51</v>
      </c>
      <c r="E53" s="12">
        <v>62709707</v>
      </c>
      <c r="F53" s="12">
        <f t="shared" si="9"/>
        <v>-94065</v>
      </c>
      <c r="G53" s="12">
        <v>62615642</v>
      </c>
      <c r="H53" s="31">
        <v>32895448</v>
      </c>
      <c r="I53" s="31">
        <v>32895448</v>
      </c>
      <c r="J53" s="12">
        <f t="shared" si="10"/>
        <v>-29814259</v>
      </c>
    </row>
    <row r="54" spans="2:12" ht="30" x14ac:dyDescent="0.35">
      <c r="B54" s="2"/>
      <c r="C54" s="9"/>
      <c r="D54" s="10" t="s">
        <v>52</v>
      </c>
      <c r="E54" s="12">
        <v>163500000</v>
      </c>
      <c r="F54" s="12">
        <f t="shared" si="9"/>
        <v>402537</v>
      </c>
      <c r="G54" s="12">
        <v>163902537</v>
      </c>
      <c r="H54" s="31">
        <v>98341518</v>
      </c>
      <c r="I54" s="31">
        <v>98341518</v>
      </c>
      <c r="J54" s="12">
        <f t="shared" si="10"/>
        <v>-65158482</v>
      </c>
    </row>
    <row r="55" spans="2:12" ht="30" x14ac:dyDescent="0.35">
      <c r="B55" s="24"/>
      <c r="C55" s="5"/>
      <c r="D55" s="6" t="s">
        <v>53</v>
      </c>
      <c r="E55" s="18">
        <v>199177274</v>
      </c>
      <c r="F55" s="18">
        <f t="shared" si="9"/>
        <v>-912591</v>
      </c>
      <c r="G55" s="18">
        <v>198264683</v>
      </c>
      <c r="H55" s="85">
        <v>99132342</v>
      </c>
      <c r="I55" s="18">
        <v>99132342</v>
      </c>
      <c r="J55" s="18">
        <f t="shared" si="10"/>
        <v>-100044932</v>
      </c>
    </row>
    <row r="56" spans="2:12" ht="15" x14ac:dyDescent="0.35">
      <c r="B56" s="2"/>
      <c r="C56" s="67" t="s">
        <v>54</v>
      </c>
      <c r="D56" s="68"/>
      <c r="E56" s="12">
        <f t="shared" ref="E56:J56" si="11">SUM(E57:E60)</f>
        <v>1091603135</v>
      </c>
      <c r="F56" s="12">
        <f t="shared" si="11"/>
        <v>0</v>
      </c>
      <c r="G56" s="12">
        <f t="shared" si="11"/>
        <v>1091603135</v>
      </c>
      <c r="H56" s="12">
        <f t="shared" si="11"/>
        <v>1176610928.9400001</v>
      </c>
      <c r="I56" s="12">
        <f t="shared" si="11"/>
        <v>1176610928.9400001</v>
      </c>
      <c r="J56" s="12">
        <f t="shared" si="11"/>
        <v>85007793.939999998</v>
      </c>
    </row>
    <row r="57" spans="2:12" ht="15" x14ac:dyDescent="0.35">
      <c r="B57" s="2"/>
      <c r="C57" s="9"/>
      <c r="D57" s="10" t="s">
        <v>55</v>
      </c>
      <c r="E57" s="12">
        <v>0</v>
      </c>
      <c r="F57" s="12">
        <f>G57-E57</f>
        <v>0</v>
      </c>
      <c r="G57" s="12">
        <v>0</v>
      </c>
      <c r="H57" s="12">
        <v>74912988.939999998</v>
      </c>
      <c r="I57" s="12">
        <v>74912988.939999998</v>
      </c>
      <c r="J57" s="12">
        <f>+I57-E57</f>
        <v>74912988.939999998</v>
      </c>
    </row>
    <row r="58" spans="2:12" ht="15" x14ac:dyDescent="0.35">
      <c r="B58" s="2"/>
      <c r="C58" s="9"/>
      <c r="D58" s="10" t="s">
        <v>56</v>
      </c>
      <c r="E58" s="12">
        <v>0</v>
      </c>
      <c r="F58" s="12">
        <f>G58-E58</f>
        <v>0</v>
      </c>
      <c r="G58" s="12">
        <v>0</v>
      </c>
      <c r="H58" s="12">
        <v>459383288</v>
      </c>
      <c r="I58" s="12">
        <v>459383288</v>
      </c>
      <c r="J58" s="12">
        <f>+I58-E58</f>
        <v>459383288</v>
      </c>
    </row>
    <row r="59" spans="2:12" ht="15" x14ac:dyDescent="0.35">
      <c r="B59" s="2"/>
      <c r="C59" s="9"/>
      <c r="D59" s="10" t="s">
        <v>57</v>
      </c>
      <c r="E59" s="12">
        <v>1091603135</v>
      </c>
      <c r="F59" s="12">
        <f>G59-E59</f>
        <v>0</v>
      </c>
      <c r="G59" s="12">
        <v>1091603135</v>
      </c>
      <c r="H59" s="12">
        <v>642314652</v>
      </c>
      <c r="I59" s="12">
        <v>642314652</v>
      </c>
      <c r="J59" s="12">
        <f>+I59-E59</f>
        <v>-449288483</v>
      </c>
      <c r="L59" s="21">
        <f>+H59+H64</f>
        <v>642314652</v>
      </c>
    </row>
    <row r="60" spans="2:12" ht="15" x14ac:dyDescent="0.35">
      <c r="B60" s="24"/>
      <c r="C60" s="5"/>
      <c r="D60" s="6" t="s">
        <v>58</v>
      </c>
      <c r="E60" s="18">
        <v>0</v>
      </c>
      <c r="F60" s="18">
        <f>G60-E60</f>
        <v>0</v>
      </c>
      <c r="G60" s="18">
        <v>0</v>
      </c>
      <c r="H60" s="18">
        <v>0</v>
      </c>
      <c r="I60" s="18">
        <v>0</v>
      </c>
      <c r="J60" s="18">
        <f>+I60-E60</f>
        <v>0</v>
      </c>
    </row>
    <row r="61" spans="2:12" ht="15" x14ac:dyDescent="0.35">
      <c r="B61" s="2"/>
      <c r="C61" s="67" t="s">
        <v>59</v>
      </c>
      <c r="D61" s="68"/>
      <c r="E61" s="12">
        <f t="shared" ref="E61:J61" si="12">SUM(E62:E63)</f>
        <v>0</v>
      </c>
      <c r="F61" s="12">
        <f t="shared" si="12"/>
        <v>0</v>
      </c>
      <c r="G61" s="12">
        <f t="shared" si="12"/>
        <v>0</v>
      </c>
      <c r="H61" s="12">
        <f t="shared" si="12"/>
        <v>3004227</v>
      </c>
      <c r="I61" s="12">
        <f t="shared" si="12"/>
        <v>3004227</v>
      </c>
      <c r="J61" s="12">
        <f t="shared" si="12"/>
        <v>3004227</v>
      </c>
    </row>
    <row r="62" spans="2:12" ht="30" x14ac:dyDescent="0.35">
      <c r="B62" s="2"/>
      <c r="C62" s="9"/>
      <c r="D62" s="10" t="s">
        <v>60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f>+I62-E62</f>
        <v>0</v>
      </c>
    </row>
    <row r="63" spans="2:12" ht="15" x14ac:dyDescent="0.35">
      <c r="B63" s="24"/>
      <c r="C63" s="5"/>
      <c r="D63" s="6" t="s">
        <v>61</v>
      </c>
      <c r="E63" s="18">
        <v>0</v>
      </c>
      <c r="F63" s="18">
        <v>0</v>
      </c>
      <c r="G63" s="18">
        <v>0</v>
      </c>
      <c r="H63" s="18">
        <v>3004227</v>
      </c>
      <c r="I63" s="18">
        <v>3004227</v>
      </c>
      <c r="J63" s="18">
        <f>+I63-E63</f>
        <v>3004227</v>
      </c>
    </row>
    <row r="64" spans="2:12" ht="15" x14ac:dyDescent="0.35">
      <c r="B64" s="28"/>
      <c r="C64" s="71" t="s">
        <v>62</v>
      </c>
      <c r="D64" s="72"/>
      <c r="E64" s="20">
        <v>129148990</v>
      </c>
      <c r="F64" s="20">
        <v>0</v>
      </c>
      <c r="G64" s="20">
        <v>129148990</v>
      </c>
      <c r="H64" s="20">
        <v>0</v>
      </c>
      <c r="I64" s="20">
        <v>0</v>
      </c>
      <c r="J64" s="20">
        <f>+I64-E64</f>
        <v>-129148990</v>
      </c>
    </row>
    <row r="65" spans="2:12" ht="15" x14ac:dyDescent="0.35">
      <c r="B65" s="28"/>
      <c r="C65" s="71" t="s">
        <v>63</v>
      </c>
      <c r="D65" s="72"/>
      <c r="E65" s="20">
        <v>0</v>
      </c>
      <c r="F65" s="20">
        <v>0</v>
      </c>
      <c r="G65" s="20">
        <v>0</v>
      </c>
      <c r="H65" s="20">
        <v>20907982</v>
      </c>
      <c r="I65" s="20">
        <v>20907982</v>
      </c>
      <c r="J65" s="20">
        <f>+I65-E65</f>
        <v>20907982</v>
      </c>
    </row>
    <row r="66" spans="2:12" ht="15.5" thickBot="1" x14ac:dyDescent="0.4">
      <c r="B66" s="3"/>
      <c r="C66" s="77"/>
      <c r="D66" s="78"/>
      <c r="E66" s="12"/>
      <c r="F66" s="12"/>
      <c r="G66" s="12"/>
      <c r="H66" s="12"/>
      <c r="I66" s="12"/>
      <c r="J66" s="12"/>
    </row>
    <row r="67" spans="2:12" ht="31.5" customHeight="1" thickBot="1" x14ac:dyDescent="0.4">
      <c r="B67" s="73" t="s">
        <v>64</v>
      </c>
      <c r="C67" s="74"/>
      <c r="D67" s="75"/>
      <c r="E67" s="23">
        <f t="shared" ref="E67:J67" si="13">+E47+E56+E61+E64+E65</f>
        <v>7781318439</v>
      </c>
      <c r="F67" s="23">
        <f t="shared" si="13"/>
        <v>30977364</v>
      </c>
      <c r="G67" s="23">
        <f t="shared" si="13"/>
        <v>7812295803</v>
      </c>
      <c r="H67" s="23">
        <f t="shared" si="13"/>
        <v>4317503633.6599998</v>
      </c>
      <c r="I67" s="23">
        <f t="shared" si="13"/>
        <v>4317503633.6599998</v>
      </c>
      <c r="J67" s="23">
        <f t="shared" si="13"/>
        <v>-3463814805.3400006</v>
      </c>
    </row>
    <row r="68" spans="2:12" ht="15.5" thickBot="1" x14ac:dyDescent="0.4">
      <c r="B68" s="3"/>
      <c r="C68" s="77"/>
      <c r="D68" s="78"/>
      <c r="E68" s="12"/>
      <c r="F68" s="12"/>
      <c r="G68" s="12"/>
      <c r="H68" s="12"/>
      <c r="I68" s="12"/>
      <c r="J68" s="12"/>
    </row>
    <row r="69" spans="2:12" ht="15.5" thickBot="1" x14ac:dyDescent="0.4">
      <c r="B69" s="73" t="s">
        <v>65</v>
      </c>
      <c r="C69" s="74"/>
      <c r="D69" s="75"/>
      <c r="E69" s="23">
        <f t="shared" ref="E69:J69" si="14">+E70</f>
        <v>412080000</v>
      </c>
      <c r="F69" s="23">
        <f t="shared" si="14"/>
        <v>0</v>
      </c>
      <c r="G69" s="23">
        <f t="shared" si="14"/>
        <v>412080000</v>
      </c>
      <c r="H69" s="23">
        <f t="shared" si="14"/>
        <v>154337837</v>
      </c>
      <c r="I69" s="23">
        <f t="shared" si="14"/>
        <v>154337837</v>
      </c>
      <c r="J69" s="23">
        <f t="shared" si="14"/>
        <v>-257742163</v>
      </c>
    </row>
    <row r="70" spans="2:12" ht="15" x14ac:dyDescent="0.35">
      <c r="B70" s="2"/>
      <c r="C70" s="67" t="s">
        <v>66</v>
      </c>
      <c r="D70" s="68"/>
      <c r="E70" s="12">
        <v>412080000</v>
      </c>
      <c r="F70" s="12">
        <f>G70-E70</f>
        <v>0</v>
      </c>
      <c r="G70" s="12">
        <v>412080000</v>
      </c>
      <c r="H70" s="12">
        <v>154337837</v>
      </c>
      <c r="I70" s="31">
        <v>154337837</v>
      </c>
      <c r="J70" s="12">
        <f>+I70-E70</f>
        <v>-257742163</v>
      </c>
    </row>
    <row r="71" spans="2:12" ht="15.5" thickBot="1" x14ac:dyDescent="0.4">
      <c r="B71" s="3"/>
      <c r="C71" s="77"/>
      <c r="D71" s="78"/>
      <c r="E71" s="12"/>
      <c r="F71" s="12"/>
      <c r="G71" s="12"/>
      <c r="H71" s="12"/>
      <c r="I71" s="12"/>
      <c r="J71" s="12"/>
    </row>
    <row r="72" spans="2:12" ht="15.5" thickBot="1" x14ac:dyDescent="0.4">
      <c r="B72" s="81" t="s">
        <v>67</v>
      </c>
      <c r="C72" s="82"/>
      <c r="D72" s="83"/>
      <c r="E72" s="22">
        <f t="shared" ref="E72:J72" si="15">+E43+E67+E69</f>
        <v>13909765877.806999</v>
      </c>
      <c r="F72" s="22">
        <f t="shared" si="15"/>
        <v>73278229</v>
      </c>
      <c r="G72" s="22">
        <f t="shared" si="15"/>
        <v>13983044106.806999</v>
      </c>
      <c r="H72" s="22">
        <f>+H43+H67+H69</f>
        <v>8071909602.0999994</v>
      </c>
      <c r="I72" s="22">
        <f>+I43+I67+I69</f>
        <v>8071909602.0999994</v>
      </c>
      <c r="J72" s="22">
        <f t="shared" si="15"/>
        <v>-5837856275.7070007</v>
      </c>
      <c r="L72" s="21"/>
    </row>
    <row r="73" spans="2:12" ht="15.5" thickTop="1" x14ac:dyDescent="0.35">
      <c r="B73" s="3"/>
      <c r="C73" s="77"/>
      <c r="D73" s="78"/>
      <c r="E73" s="12"/>
      <c r="F73" s="12"/>
      <c r="G73" s="12"/>
      <c r="H73" s="12"/>
      <c r="I73" s="12"/>
      <c r="J73" s="12"/>
    </row>
    <row r="74" spans="2:12" ht="15" x14ac:dyDescent="0.35">
      <c r="B74" s="2"/>
      <c r="C74" s="84" t="s">
        <v>68</v>
      </c>
      <c r="D74" s="76"/>
      <c r="E74" s="12"/>
      <c r="F74" s="12"/>
      <c r="G74" s="12"/>
      <c r="H74" s="12"/>
      <c r="I74" s="12"/>
      <c r="J74" s="12"/>
    </row>
    <row r="75" spans="2:12" ht="37.5" customHeight="1" x14ac:dyDescent="0.35">
      <c r="B75" s="2"/>
      <c r="C75" s="67" t="s">
        <v>69</v>
      </c>
      <c r="D75" s="68"/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f>+I75-E75</f>
        <v>0</v>
      </c>
    </row>
    <row r="76" spans="2:12" ht="32.25" customHeight="1" x14ac:dyDescent="0.35">
      <c r="B76" s="2"/>
      <c r="C76" s="67" t="s">
        <v>70</v>
      </c>
      <c r="D76" s="68"/>
      <c r="E76" s="12">
        <v>0</v>
      </c>
      <c r="F76" s="12">
        <v>0</v>
      </c>
      <c r="G76" s="12">
        <f>+E76+F76</f>
        <v>0</v>
      </c>
      <c r="H76" s="12">
        <v>0</v>
      </c>
      <c r="I76" s="12">
        <v>0</v>
      </c>
      <c r="J76" s="12">
        <f>+I76-E76</f>
        <v>0</v>
      </c>
    </row>
    <row r="77" spans="2:12" ht="15" x14ac:dyDescent="0.35">
      <c r="B77" s="2"/>
      <c r="C77" s="84" t="s">
        <v>71</v>
      </c>
      <c r="D77" s="76"/>
      <c r="E77" s="16">
        <f t="shared" ref="E77:J77" si="16">+E75+E76</f>
        <v>0</v>
      </c>
      <c r="F77" s="16">
        <f t="shared" si="16"/>
        <v>0</v>
      </c>
      <c r="G77" s="16">
        <f t="shared" si="16"/>
        <v>0</v>
      </c>
      <c r="H77" s="16">
        <f t="shared" si="16"/>
        <v>0</v>
      </c>
      <c r="I77" s="16">
        <f t="shared" si="16"/>
        <v>0</v>
      </c>
      <c r="J77" s="16">
        <f t="shared" si="16"/>
        <v>0</v>
      </c>
    </row>
    <row r="78" spans="2:12" ht="15.5" thickBot="1" x14ac:dyDescent="0.4">
      <c r="B78" s="4"/>
      <c r="C78" s="79"/>
      <c r="D78" s="80"/>
      <c r="E78" s="15"/>
      <c r="F78" s="15"/>
      <c r="G78" s="15"/>
      <c r="H78" s="15"/>
      <c r="I78" s="15"/>
      <c r="J78" s="15"/>
    </row>
    <row r="80" spans="2:12" ht="20" x14ac:dyDescent="0.35">
      <c r="I80" s="36"/>
    </row>
    <row r="81" spans="9:9" ht="20" x14ac:dyDescent="0.35">
      <c r="I81" s="36"/>
    </row>
    <row r="82" spans="9:9" ht="20" x14ac:dyDescent="0.35">
      <c r="I82" s="36"/>
    </row>
  </sheetData>
  <mergeCells count="49">
    <mergeCell ref="C70:D70"/>
    <mergeCell ref="C78:D78"/>
    <mergeCell ref="B72:D72"/>
    <mergeCell ref="C73:D73"/>
    <mergeCell ref="C74:D74"/>
    <mergeCell ref="C75:D75"/>
    <mergeCell ref="C76:D76"/>
    <mergeCell ref="C77:D77"/>
    <mergeCell ref="C71:D71"/>
    <mergeCell ref="B69:D69"/>
    <mergeCell ref="B44:D44"/>
    <mergeCell ref="C36:D36"/>
    <mergeCell ref="C37:D37"/>
    <mergeCell ref="C39:D39"/>
    <mergeCell ref="B43:D43"/>
    <mergeCell ref="B46:D46"/>
    <mergeCell ref="C47:D47"/>
    <mergeCell ref="C56:D56"/>
    <mergeCell ref="C61:D61"/>
    <mergeCell ref="C64:D64"/>
    <mergeCell ref="C65:D65"/>
    <mergeCell ref="C66:D66"/>
    <mergeCell ref="B67:D67"/>
    <mergeCell ref="C68:D68"/>
    <mergeCell ref="B10:D10"/>
    <mergeCell ref="C30:D30"/>
    <mergeCell ref="C16:D16"/>
    <mergeCell ref="C17:D17"/>
    <mergeCell ref="C18:D18"/>
    <mergeCell ref="C15:D15"/>
    <mergeCell ref="C11:D11"/>
    <mergeCell ref="C12:D12"/>
    <mergeCell ref="C13:D13"/>
    <mergeCell ref="C14:D14"/>
    <mergeCell ref="B9:D9"/>
    <mergeCell ref="E7:E8"/>
    <mergeCell ref="F7:F8"/>
    <mergeCell ref="G7:G8"/>
    <mergeCell ref="H7:H8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I7:I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4" orientation="portrait" r:id="rId1"/>
  <ignoredErrors>
    <ignoredError sqref="J56 J18 F30 J30 G39 J39" formula="1"/>
    <ignoredError sqref="G30:H3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AnIng-D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jagundez</dc:creator>
  <cp:lastModifiedBy>jagundez</cp:lastModifiedBy>
  <cp:lastPrinted>2017-02-07T19:56:05Z</cp:lastPrinted>
  <dcterms:created xsi:type="dcterms:W3CDTF">2016-12-07T17:14:47Z</dcterms:created>
  <dcterms:modified xsi:type="dcterms:W3CDTF">2017-07-26T09:16:59Z</dcterms:modified>
</cp:coreProperties>
</file>